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_POC_TGA_2020\2.Achizitii\Caiete de sarcini\22. Drum acces\"/>
    </mc:Choice>
  </mc:AlternateContent>
  <xr:revisionPtr revIDLastSave="0" documentId="13_ncr:1_{4226C2CF-4B40-4A8C-BD5C-70F1DD3123BC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ANTEMASURATOARE" sheetId="2" r:id="rId1"/>
  </sheets>
  <definedNames>
    <definedName name="_xlnm.Print_Area" localSheetId="0">ANTEMASURATOARE!$B$2:$H$57</definedName>
  </definedNames>
  <calcPr calcId="191029"/>
</workbook>
</file>

<file path=xl/calcChain.xml><?xml version="1.0" encoding="utf-8"?>
<calcChain xmlns="http://schemas.openxmlformats.org/spreadsheetml/2006/main">
  <c r="E42" i="2" l="1"/>
  <c r="G25" i="2"/>
  <c r="G55" i="2"/>
  <c r="G54" i="2"/>
  <c r="G56" i="2" l="1"/>
  <c r="E44" i="2"/>
  <c r="G44" i="2" s="1"/>
  <c r="E43" i="2"/>
  <c r="G43" i="2" s="1"/>
  <c r="G42" i="2"/>
  <c r="E41" i="2"/>
  <c r="G41" i="2" s="1"/>
  <c r="G49" i="2"/>
  <c r="G48" i="2"/>
  <c r="G47" i="2"/>
  <c r="G46" i="2"/>
  <c r="G45" i="2"/>
  <c r="G50" i="2" l="1"/>
  <c r="G32" i="2"/>
  <c r="G33" i="2"/>
  <c r="G34" i="2"/>
  <c r="G35" i="2"/>
  <c r="G36" i="2"/>
  <c r="G31" i="2"/>
  <c r="G30" i="2"/>
  <c r="G29" i="2"/>
  <c r="G28" i="2"/>
  <c r="G27" i="2"/>
  <c r="E22" i="2"/>
  <c r="E21" i="2"/>
  <c r="E20" i="2"/>
  <c r="E19" i="2"/>
  <c r="E18" i="2"/>
  <c r="E17" i="2"/>
  <c r="E8" i="2"/>
  <c r="E9" i="2"/>
  <c r="G9" i="2" s="1"/>
  <c r="E15" i="2"/>
  <c r="E14" i="2"/>
  <c r="E13" i="2"/>
  <c r="E12" i="2"/>
  <c r="E11" i="2"/>
  <c r="E10" i="2"/>
  <c r="G18" i="2" l="1"/>
  <c r="G19" i="2"/>
  <c r="G20" i="2"/>
  <c r="G21" i="2"/>
  <c r="G22" i="2"/>
  <c r="G23" i="2"/>
  <c r="G17" i="2"/>
  <c r="G10" i="2"/>
  <c r="G11" i="2"/>
  <c r="G12" i="2"/>
  <c r="G13" i="2"/>
  <c r="G14" i="2"/>
  <c r="G15" i="2"/>
  <c r="G8" i="2"/>
  <c r="G37" i="2" l="1"/>
  <c r="G57" i="2" s="1"/>
</calcChain>
</file>

<file path=xl/sharedStrings.xml><?xml version="1.0" encoding="utf-8"?>
<sst xmlns="http://schemas.openxmlformats.org/spreadsheetml/2006/main" count="140" uniqueCount="80">
  <si>
    <t xml:space="preserve">Nr crt </t>
  </si>
  <si>
    <t xml:space="preserve">Um </t>
  </si>
  <si>
    <t xml:space="preserve">Cantitate </t>
  </si>
  <si>
    <t>lei</t>
  </si>
  <si>
    <t>Activitate</t>
  </si>
  <si>
    <t>mc</t>
  </si>
  <si>
    <t>mp</t>
  </si>
  <si>
    <t>ml</t>
  </si>
  <si>
    <t xml:space="preserve">Terasamente </t>
  </si>
  <si>
    <t>PU</t>
  </si>
  <si>
    <t>material+manopera+transport+beton C16/20 in fundatie borduri</t>
  </si>
  <si>
    <t>Strat de balast h=0.25cm</t>
  </si>
  <si>
    <t>Strat de piatra sparta h=0.30cm</t>
  </si>
  <si>
    <t>Beton Bcr 4.5 h= 0.22cm</t>
  </si>
  <si>
    <t xml:space="preserve">Folie </t>
  </si>
  <si>
    <t xml:space="preserve">manopera </t>
  </si>
  <si>
    <t>Antievaporant</t>
  </si>
  <si>
    <t>Strat de balast h=0.15 m</t>
  </si>
  <si>
    <t>Strat de beton C20/25  h=0.10m</t>
  </si>
  <si>
    <t>Sapatura 50 cm</t>
  </si>
  <si>
    <r>
      <t xml:space="preserve">207 x 8 = 1656 mp x 0.25 h = </t>
    </r>
    <r>
      <rPr>
        <b/>
        <sz val="11"/>
        <color rgb="FF000000"/>
        <rFont val="Calibri"/>
        <family val="2"/>
        <scheme val="minor"/>
      </rPr>
      <t>414 mc</t>
    </r>
  </si>
  <si>
    <r>
      <t xml:space="preserve">207 x 8 = 1656 mp x 0.3 h = </t>
    </r>
    <r>
      <rPr>
        <b/>
        <sz val="11"/>
        <color rgb="FF000000"/>
        <rFont val="Calibri"/>
        <family val="2"/>
        <scheme val="minor"/>
      </rPr>
      <t>496.8  mc</t>
    </r>
  </si>
  <si>
    <r>
      <t xml:space="preserve">material beton  207 x 7 = 1449 mp x 0.22 h = </t>
    </r>
    <r>
      <rPr>
        <b/>
        <sz val="11"/>
        <color rgb="FF000000"/>
        <rFont val="Calibri"/>
        <family val="2"/>
        <scheme val="minor"/>
      </rPr>
      <t>318.78 mc</t>
    </r>
  </si>
  <si>
    <t>material + manopera</t>
  </si>
  <si>
    <t>bordura + beton c16/20 + manopera + transport beton</t>
  </si>
  <si>
    <t>Manopera turnat beton</t>
  </si>
  <si>
    <t>Sapatura cu depozit local -  20 cm</t>
  </si>
  <si>
    <r>
      <t xml:space="preserve">207 x 2 =414 mp x 0.15 = </t>
    </r>
    <r>
      <rPr>
        <b/>
        <sz val="11"/>
        <color rgb="FF000000"/>
        <rFont val="Calibri"/>
        <family val="2"/>
        <scheme val="minor"/>
      </rPr>
      <t>62.1 mc</t>
    </r>
  </si>
  <si>
    <r>
      <t xml:space="preserve">207 x 1.5 = 310.5 mp x 0.1 = </t>
    </r>
    <r>
      <rPr>
        <b/>
        <sz val="11"/>
        <color rgb="FF000000"/>
        <rFont val="Calibri"/>
        <family val="2"/>
        <scheme val="minor"/>
      </rPr>
      <t>31.05 mc</t>
    </r>
  </si>
  <si>
    <t xml:space="preserve">Stalp galvanizat 4 m cu fereasta de vizitare </t>
  </si>
  <si>
    <t>buc</t>
  </si>
  <si>
    <t>material</t>
  </si>
  <si>
    <t>Consola galvanizata 50 cm simpla redusa(60mm/48 mm)</t>
  </si>
  <si>
    <t>material+manopera</t>
  </si>
  <si>
    <t>Set prezoane M12 +accesorii montaj ptr stalp galvanizat 2.5-5m</t>
  </si>
  <si>
    <t>Cablu CYYF 3 X1.5 (nu are manta metalica)</t>
  </si>
  <si>
    <t>m</t>
  </si>
  <si>
    <t xml:space="preserve">Sapatura mecanizata </t>
  </si>
  <si>
    <t>manopera</t>
  </si>
  <si>
    <t xml:space="preserve">Cablu protectie </t>
  </si>
  <si>
    <t>Turnare beton fundatie stalpi</t>
  </si>
  <si>
    <t>cofrat+turnare beton C20/25+armat+decofrat</t>
  </si>
  <si>
    <t>Manopera montare stalpi</t>
  </si>
  <si>
    <t>utilaj+montaj</t>
  </si>
  <si>
    <t>Nisip protectie cablu</t>
  </si>
  <si>
    <t>material + manopera + transport</t>
  </si>
  <si>
    <t>CAPITOLUL 1</t>
  </si>
  <si>
    <t>Observatii</t>
  </si>
  <si>
    <t>Bordura 20 x 25 x 50</t>
  </si>
  <si>
    <t>Bordura 10 x 15 x 50</t>
  </si>
  <si>
    <t>A</t>
  </si>
  <si>
    <t xml:space="preserve">Servicii proiectare - intocmire documentatie de executie </t>
  </si>
  <si>
    <t xml:space="preserve">INSTALATIE EXTERIOARA DE ILUMINAT STRADAL </t>
  </si>
  <si>
    <t>B</t>
  </si>
  <si>
    <t>CAPITOLUL 3</t>
  </si>
  <si>
    <t>DRUM ACCES si TROTUAR</t>
  </si>
  <si>
    <t>CAPITOLUL 2</t>
  </si>
  <si>
    <t>Corp stradal 50W CIP 135 LUM/W 6400 K sau echivalent</t>
  </si>
  <si>
    <t>Sapatura aprox 67 cm   1299.2 x 0.67 = 870,5 mc</t>
  </si>
  <si>
    <t>1299.2 x 0.3 = 389.76 mc</t>
  </si>
  <si>
    <t>Beton Bcr 4.5 h= 0.33cm</t>
  </si>
  <si>
    <t>1280 x 0.33 = 422.4  mc</t>
  </si>
  <si>
    <r>
      <t xml:space="preserve">Buloane pt legatura rost turnare  </t>
    </r>
    <r>
      <rPr>
        <sz val="11"/>
        <color rgb="FF000000"/>
        <rFont val="Arial"/>
        <family val="2"/>
      </rPr>
      <t>Ø</t>
    </r>
    <r>
      <rPr>
        <sz val="11"/>
        <color rgb="FF000000"/>
        <rFont val="Calibri"/>
        <family val="2"/>
      </rPr>
      <t>12</t>
    </r>
  </si>
  <si>
    <t>Cofraje</t>
  </si>
  <si>
    <t>DECOPERTAT,INCARCAT SI RELOCAT SURPLUS TEREN</t>
  </si>
  <si>
    <t>Dezafectare gard deteriorat si relocare stalpi beton si plase metalice</t>
  </si>
  <si>
    <t>Servicii proiectare</t>
  </si>
  <si>
    <t>Valoare fara TVA</t>
  </si>
  <si>
    <t>TOTAL CAPITOLUL 1</t>
  </si>
  <si>
    <t>Strat de balast h=0.40cm</t>
  </si>
  <si>
    <t>1299.2 mp x 0.40 = 519.7 mc</t>
  </si>
  <si>
    <t>TOTAL CAPITOLUL 2</t>
  </si>
  <si>
    <t>TOTAL CAPITOLUL 3</t>
  </si>
  <si>
    <t>TOTAL CAPITOLE 1 + 2 + 3</t>
  </si>
  <si>
    <t>RON fara TVA</t>
  </si>
  <si>
    <t>Lucrări de reabilitare, modernizare și întreținere a spațiilor verzi și a căilor de acces obiectiv TGA</t>
  </si>
  <si>
    <t>Decopertat,incarcat si relocat surplus teren zona hasurata</t>
  </si>
  <si>
    <t>Reabilitare zona exterioara de legatura (40 x 32) - terasamentul se va executa pe latimea de 40.6 m</t>
  </si>
  <si>
    <t>Trotuar 207m x 1.5m   -  terasamentul trotuarului se va realiza pe  latime de 2 m (  0.5 m se va adauga  latimea bordurii + terasamentul aferent )</t>
  </si>
  <si>
    <r>
      <t>Drum Parte carosabila 207 m x 7m   -</t>
    </r>
    <r>
      <rPr>
        <sz val="11"/>
        <rFont val="Calibri"/>
        <family val="2"/>
        <scheme val="minor"/>
      </rPr>
      <t xml:space="preserve"> </t>
    </r>
    <r>
      <rPr>
        <b/>
        <sz val="11"/>
        <rFont val="Calibri"/>
        <family val="2"/>
        <scheme val="minor"/>
      </rPr>
      <t>terasamentul drumului se va realiza pe latime de 8 m ( cate 0.5 m se va adauga pe fiecare latura , latimea bordurii + terasamentul aferent 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</si>
</sst>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0.0"/>
  </numFmts>
  <fonts count="10" x14ac:knownFonts="1">
    <font>
      <sz val="11"/>
      <color rgb="FF000000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1"/>
      <color rgb="FF000000"/>
      <name val="Calibri"/>
      <family val="2"/>
    </font>
    <font>
      <sz val="11"/>
      <color rgb="FF00000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4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0" fillId="0" borderId="1" xfId="0" applyBorder="1" applyAlignment="1">
      <alignment vertical="center"/>
    </xf>
    <xf numFmtId="0" fontId="3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horizontal="center" vertical="center"/>
    </xf>
    <xf numFmtId="0" fontId="4" fillId="0" borderId="12" xfId="0" applyFont="1" applyBorder="1" applyAlignment="1">
      <alignment vertical="center"/>
    </xf>
    <xf numFmtId="0" fontId="0" fillId="0" borderId="12" xfId="0" applyBorder="1"/>
    <xf numFmtId="0" fontId="4" fillId="0" borderId="12" xfId="0" applyFont="1" applyBorder="1"/>
    <xf numFmtId="0" fontId="0" fillId="0" borderId="0" xfId="0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4" fillId="0" borderId="15" xfId="0" applyFont="1" applyBorder="1"/>
    <xf numFmtId="4" fontId="0" fillId="0" borderId="0" xfId="0" applyNumberFormat="1" applyAlignment="1">
      <alignment horizontal="right" indent="1"/>
    </xf>
    <xf numFmtId="4" fontId="3" fillId="0" borderId="1" xfId="0" applyNumberFormat="1" applyFont="1" applyBorder="1" applyAlignment="1">
      <alignment horizontal="right" vertical="center" wrapText="1" indent="1"/>
    </xf>
    <xf numFmtId="4" fontId="3" fillId="0" borderId="1" xfId="0" applyNumberFormat="1" applyFont="1" applyBorder="1" applyAlignment="1">
      <alignment horizontal="right" vertical="center" indent="1"/>
    </xf>
    <xf numFmtId="4" fontId="4" fillId="0" borderId="1" xfId="0" applyNumberFormat="1" applyFont="1" applyBorder="1" applyAlignment="1">
      <alignment horizontal="right" vertical="center" indent="1"/>
    </xf>
    <xf numFmtId="4" fontId="0" fillId="0" borderId="1" xfId="0" applyNumberFormat="1" applyBorder="1" applyAlignment="1">
      <alignment horizontal="right" vertical="center" indent="1"/>
    </xf>
    <xf numFmtId="4" fontId="2" fillId="0" borderId="1" xfId="0" applyNumberFormat="1" applyFont="1" applyBorder="1" applyAlignment="1">
      <alignment horizontal="right" vertical="center" indent="1"/>
    </xf>
    <xf numFmtId="4" fontId="0" fillId="0" borderId="1" xfId="0" applyNumberFormat="1" applyBorder="1" applyAlignment="1">
      <alignment horizontal="right" indent="1"/>
    </xf>
    <xf numFmtId="0" fontId="5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164" fontId="0" fillId="0" borderId="1" xfId="0" applyNumberFormat="1" applyBorder="1" applyAlignment="1">
      <alignment horizontal="center"/>
    </xf>
    <xf numFmtId="0" fontId="0" fillId="0" borderId="14" xfId="0" applyBorder="1"/>
    <xf numFmtId="0" fontId="5" fillId="0" borderId="14" xfId="0" applyFont="1" applyBorder="1" applyAlignment="1">
      <alignment horizontal="right" vertical="center"/>
    </xf>
    <xf numFmtId="4" fontId="3" fillId="0" borderId="14" xfId="0" applyNumberFormat="1" applyFont="1" applyBorder="1" applyAlignment="1">
      <alignment horizontal="right" indent="1"/>
    </xf>
    <xf numFmtId="0" fontId="0" fillId="0" borderId="25" xfId="0" applyBorder="1" applyAlignment="1">
      <alignment horizontal="center" vertical="center"/>
    </xf>
    <xf numFmtId="0" fontId="0" fillId="0" borderId="26" xfId="0" applyBorder="1"/>
    <xf numFmtId="0" fontId="0" fillId="0" borderId="28" xfId="0" applyBorder="1" applyAlignment="1">
      <alignment horizontal="left" vertical="center"/>
    </xf>
    <xf numFmtId="0" fontId="0" fillId="0" borderId="28" xfId="0" applyBorder="1"/>
    <xf numFmtId="0" fontId="4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" fontId="0" fillId="0" borderId="2" xfId="0" applyNumberFormat="1" applyBorder="1" applyAlignment="1">
      <alignment horizontal="right" vertical="center" indent="1"/>
    </xf>
    <xf numFmtId="0" fontId="4" fillId="0" borderId="19" xfId="0" applyFont="1" applyBorder="1" applyAlignment="1">
      <alignment vertical="center"/>
    </xf>
    <xf numFmtId="0" fontId="0" fillId="0" borderId="27" xfId="0" applyBorder="1" applyAlignment="1">
      <alignment horizontal="left" vertical="center"/>
    </xf>
    <xf numFmtId="0" fontId="0" fillId="0" borderId="0" xfId="0" applyAlignment="1">
      <alignment vertical="center"/>
    </xf>
    <xf numFmtId="4" fontId="5" fillId="0" borderId="0" xfId="0" applyNumberFormat="1" applyFont="1" applyAlignment="1">
      <alignment horizontal="right" vertical="center"/>
    </xf>
    <xf numFmtId="0" fontId="5" fillId="0" borderId="0" xfId="0" applyFont="1" applyAlignment="1">
      <alignment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0" fontId="5" fillId="6" borderId="5" xfId="0" applyFont="1" applyFill="1" applyBorder="1" applyAlignment="1">
      <alignment horizontal="center" vertical="center"/>
    </xf>
    <xf numFmtId="0" fontId="5" fillId="4" borderId="20" xfId="0" applyFont="1" applyFill="1" applyBorder="1" applyAlignment="1">
      <alignment horizontal="center" vertical="center"/>
    </xf>
    <xf numFmtId="0" fontId="5" fillId="4" borderId="21" xfId="0" applyFont="1" applyFill="1" applyBorder="1" applyAlignment="1">
      <alignment horizontal="center" vertical="center"/>
    </xf>
    <xf numFmtId="0" fontId="5" fillId="4" borderId="22" xfId="0" applyFont="1" applyFill="1" applyBorder="1" applyAlignment="1">
      <alignment horizontal="center" vertical="center"/>
    </xf>
    <xf numFmtId="0" fontId="5" fillId="5" borderId="23" xfId="0" applyFont="1" applyFill="1" applyBorder="1" applyAlignment="1">
      <alignment horizontal="left" vertical="center"/>
    </xf>
    <xf numFmtId="0" fontId="5" fillId="5" borderId="24" xfId="0" applyFont="1" applyFill="1" applyBorder="1" applyAlignment="1">
      <alignment horizontal="left" vertical="center"/>
    </xf>
    <xf numFmtId="0" fontId="3" fillId="3" borderId="1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3" fillId="3" borderId="12" xfId="0" applyFont="1" applyFill="1" applyBorder="1" applyAlignment="1">
      <alignment horizontal="left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5" borderId="8" xfId="0" applyFont="1" applyFill="1" applyBorder="1" applyAlignment="1">
      <alignment horizontal="left" vertical="center"/>
    </xf>
    <xf numFmtId="0" fontId="5" fillId="5" borderId="9" xfId="0" applyFont="1" applyFill="1" applyBorder="1" applyAlignment="1">
      <alignment horizontal="left" vertical="center"/>
    </xf>
    <xf numFmtId="0" fontId="5" fillId="5" borderId="10" xfId="0" applyFont="1" applyFill="1" applyBorder="1" applyAlignment="1">
      <alignment horizontal="left" vertical="center"/>
    </xf>
    <xf numFmtId="0" fontId="8" fillId="3" borderId="16" xfId="0" applyFont="1" applyFill="1" applyBorder="1" applyAlignment="1">
      <alignment horizontal="left" vertical="center"/>
    </xf>
    <xf numFmtId="0" fontId="8" fillId="3" borderId="6" xfId="0" applyFont="1" applyFill="1" applyBorder="1" applyAlignment="1">
      <alignment horizontal="left" vertical="center"/>
    </xf>
    <xf numFmtId="0" fontId="8" fillId="3" borderId="17" xfId="0" applyFont="1" applyFill="1" applyBorder="1" applyAlignment="1">
      <alignment horizontal="left" vertical="center"/>
    </xf>
    <xf numFmtId="0" fontId="8" fillId="3" borderId="11" xfId="0" applyFont="1" applyFill="1" applyBorder="1" applyAlignment="1">
      <alignment horizontal="left" vertical="center"/>
    </xf>
    <xf numFmtId="0" fontId="8" fillId="3" borderId="1" xfId="0" applyFont="1" applyFill="1" applyBorder="1" applyAlignment="1">
      <alignment horizontal="left" vertical="center"/>
    </xf>
    <xf numFmtId="0" fontId="8" fillId="3" borderId="12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1" defaultTableStyle="TableStyleMedium9" defaultPivotStyle="PivotStyleLight16">
    <tableStyle name="Invisible" pivot="0" table="0" count="0" xr9:uid="{46F7C486-4764-4B25-B00D-0127797D19E2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H90"/>
  <sheetViews>
    <sheetView tabSelected="1" zoomScaleNormal="100" workbookViewId="0">
      <selection activeCell="C19" sqref="C19"/>
    </sheetView>
  </sheetViews>
  <sheetFormatPr defaultColWidth="12.28515625" defaultRowHeight="15" customHeight="1" x14ac:dyDescent="0.25"/>
  <cols>
    <col min="1" max="1" width="5.7109375" customWidth="1"/>
    <col min="2" max="2" width="6.85546875" style="29" customWidth="1"/>
    <col min="3" max="3" width="89.85546875" style="23" customWidth="1"/>
    <col min="6" max="6" width="10.7109375" style="34" customWidth="1"/>
    <col min="7" max="7" width="20.5703125" style="34" customWidth="1"/>
    <col min="8" max="8" width="60.42578125" customWidth="1"/>
  </cols>
  <sheetData>
    <row r="1" spans="2:8" ht="15" customHeight="1" thickBot="1" x14ac:dyDescent="0.3"/>
    <row r="2" spans="2:8" ht="31.5" customHeight="1" thickBot="1" x14ac:dyDescent="0.3">
      <c r="B2" s="59" t="s">
        <v>75</v>
      </c>
      <c r="C2" s="60"/>
      <c r="D2" s="60"/>
      <c r="E2" s="60"/>
      <c r="F2" s="60"/>
      <c r="G2" s="60"/>
      <c r="H2" s="61"/>
    </row>
    <row r="3" spans="2:8" ht="19.5" customHeight="1" thickBot="1" x14ac:dyDescent="0.3">
      <c r="B3" s="70" t="s">
        <v>46</v>
      </c>
      <c r="C3" s="71"/>
      <c r="D3" s="71"/>
      <c r="E3" s="71"/>
      <c r="F3" s="71"/>
      <c r="G3" s="71"/>
      <c r="H3" s="72"/>
    </row>
    <row r="4" spans="2:8" ht="15" customHeight="1" x14ac:dyDescent="0.25">
      <c r="B4" s="12" t="s">
        <v>50</v>
      </c>
      <c r="C4" s="73" t="s">
        <v>55</v>
      </c>
      <c r="D4" s="74"/>
      <c r="E4" s="74"/>
      <c r="F4" s="74"/>
      <c r="G4" s="74"/>
      <c r="H4" s="75"/>
    </row>
    <row r="5" spans="2:8" ht="37.9" customHeight="1" x14ac:dyDescent="0.25">
      <c r="B5" s="30" t="s">
        <v>0</v>
      </c>
      <c r="C5" s="24" t="s">
        <v>4</v>
      </c>
      <c r="D5" s="10" t="s">
        <v>1</v>
      </c>
      <c r="E5" s="10" t="s">
        <v>2</v>
      </c>
      <c r="F5" s="35" t="s">
        <v>9</v>
      </c>
      <c r="G5" s="36" t="s">
        <v>67</v>
      </c>
      <c r="H5" s="17" t="s">
        <v>47</v>
      </c>
    </row>
    <row r="6" spans="2:8" ht="15" customHeight="1" x14ac:dyDescent="0.25">
      <c r="B6" s="19"/>
      <c r="C6" s="25"/>
      <c r="D6" s="9"/>
      <c r="E6" s="9"/>
      <c r="F6" s="37" t="s">
        <v>3</v>
      </c>
      <c r="G6" s="37" t="s">
        <v>3</v>
      </c>
      <c r="H6" s="18"/>
    </row>
    <row r="7" spans="2:8" ht="15" customHeight="1" x14ac:dyDescent="0.25">
      <c r="B7" s="79" t="s">
        <v>79</v>
      </c>
      <c r="C7" s="80"/>
      <c r="D7" s="80"/>
      <c r="E7" s="80"/>
      <c r="F7" s="80"/>
      <c r="G7" s="80"/>
      <c r="H7" s="81"/>
    </row>
    <row r="8" spans="2:8" ht="15" customHeight="1" x14ac:dyDescent="0.25">
      <c r="B8" s="19">
        <v>1</v>
      </c>
      <c r="C8" s="7" t="s">
        <v>8</v>
      </c>
      <c r="D8" s="4" t="s">
        <v>5</v>
      </c>
      <c r="E8" s="3">
        <f>207*8*0.5</f>
        <v>828</v>
      </c>
      <c r="F8" s="38"/>
      <c r="G8" s="38">
        <f>F8*E8</f>
        <v>0</v>
      </c>
      <c r="H8" s="18" t="s">
        <v>19</v>
      </c>
    </row>
    <row r="9" spans="2:8" ht="15" customHeight="1" x14ac:dyDescent="0.25">
      <c r="B9" s="19">
        <v>2</v>
      </c>
      <c r="C9" s="7" t="s">
        <v>11</v>
      </c>
      <c r="D9" s="4" t="s">
        <v>5</v>
      </c>
      <c r="E9" s="3">
        <f>207*8*0.25</f>
        <v>414</v>
      </c>
      <c r="F9" s="38"/>
      <c r="G9" s="38">
        <f>F9*E9</f>
        <v>0</v>
      </c>
      <c r="H9" s="20" t="s">
        <v>20</v>
      </c>
    </row>
    <row r="10" spans="2:8" ht="15" customHeight="1" x14ac:dyDescent="0.25">
      <c r="B10" s="19">
        <v>3</v>
      </c>
      <c r="C10" s="7" t="s">
        <v>12</v>
      </c>
      <c r="D10" s="4" t="s">
        <v>5</v>
      </c>
      <c r="E10" s="3">
        <f>207*8*0.3</f>
        <v>496.79999999999995</v>
      </c>
      <c r="F10" s="38"/>
      <c r="G10" s="38">
        <f t="shared" ref="G10:G15" si="0">F10*E10</f>
        <v>0</v>
      </c>
      <c r="H10" s="20" t="s">
        <v>21</v>
      </c>
    </row>
    <row r="11" spans="2:8" ht="15" customHeight="1" x14ac:dyDescent="0.25">
      <c r="B11" s="19">
        <v>4</v>
      </c>
      <c r="C11" s="7" t="s">
        <v>13</v>
      </c>
      <c r="D11" s="4" t="s">
        <v>5</v>
      </c>
      <c r="E11" s="3">
        <f>207*7*0.22</f>
        <v>318.78000000000003</v>
      </c>
      <c r="F11" s="38"/>
      <c r="G11" s="38">
        <f t="shared" si="0"/>
        <v>0</v>
      </c>
      <c r="H11" s="20" t="s">
        <v>22</v>
      </c>
    </row>
    <row r="12" spans="2:8" ht="15.6" customHeight="1" x14ac:dyDescent="0.25">
      <c r="B12" s="19">
        <v>5</v>
      </c>
      <c r="C12" s="7" t="s">
        <v>14</v>
      </c>
      <c r="D12" s="4" t="s">
        <v>6</v>
      </c>
      <c r="E12" s="3">
        <f>207*7</f>
        <v>1449</v>
      </c>
      <c r="F12" s="38"/>
      <c r="G12" s="38">
        <f t="shared" si="0"/>
        <v>0</v>
      </c>
      <c r="H12" s="20" t="s">
        <v>23</v>
      </c>
    </row>
    <row r="13" spans="2:8" ht="15" customHeight="1" x14ac:dyDescent="0.25">
      <c r="B13" s="19">
        <v>6</v>
      </c>
      <c r="C13" s="7" t="s">
        <v>25</v>
      </c>
      <c r="D13" s="4" t="s">
        <v>6</v>
      </c>
      <c r="E13" s="3">
        <f>207*7</f>
        <v>1449</v>
      </c>
      <c r="F13" s="38"/>
      <c r="G13" s="38">
        <f t="shared" si="0"/>
        <v>0</v>
      </c>
      <c r="H13" s="18" t="s">
        <v>15</v>
      </c>
    </row>
    <row r="14" spans="2:8" ht="15" customHeight="1" x14ac:dyDescent="0.25">
      <c r="B14" s="19">
        <v>7</v>
      </c>
      <c r="C14" s="7" t="s">
        <v>16</v>
      </c>
      <c r="D14" s="4" t="s">
        <v>6</v>
      </c>
      <c r="E14" s="3">
        <f>207*7</f>
        <v>1449</v>
      </c>
      <c r="F14" s="38"/>
      <c r="G14" s="38">
        <f t="shared" si="0"/>
        <v>0</v>
      </c>
      <c r="H14" s="20" t="s">
        <v>23</v>
      </c>
    </row>
    <row r="15" spans="2:8" ht="15" customHeight="1" x14ac:dyDescent="0.25">
      <c r="B15" s="19">
        <v>9</v>
      </c>
      <c r="C15" s="26" t="s">
        <v>48</v>
      </c>
      <c r="D15" s="11" t="s">
        <v>7</v>
      </c>
      <c r="E15" s="11">
        <f>207*2</f>
        <v>414</v>
      </c>
      <c r="F15" s="39"/>
      <c r="G15" s="38">
        <f t="shared" si="0"/>
        <v>0</v>
      </c>
      <c r="H15" s="20" t="s">
        <v>24</v>
      </c>
    </row>
    <row r="16" spans="2:8" ht="15" customHeight="1" x14ac:dyDescent="0.25">
      <c r="B16" s="76" t="s">
        <v>78</v>
      </c>
      <c r="C16" s="77"/>
      <c r="D16" s="77"/>
      <c r="E16" s="77"/>
      <c r="F16" s="77"/>
      <c r="G16" s="77"/>
      <c r="H16" s="78"/>
    </row>
    <row r="17" spans="2:8" ht="15" customHeight="1" x14ac:dyDescent="0.25">
      <c r="B17" s="19">
        <v>1</v>
      </c>
      <c r="C17" s="7" t="s">
        <v>8</v>
      </c>
      <c r="D17" s="4" t="s">
        <v>5</v>
      </c>
      <c r="E17" s="3">
        <f>207*2*0.2</f>
        <v>82.800000000000011</v>
      </c>
      <c r="F17" s="38"/>
      <c r="G17" s="38">
        <f>F17*E17</f>
        <v>0</v>
      </c>
      <c r="H17" s="20" t="s">
        <v>26</v>
      </c>
    </row>
    <row r="18" spans="2:8" ht="15" customHeight="1" x14ac:dyDescent="0.25">
      <c r="B18" s="19">
        <v>2</v>
      </c>
      <c r="C18" s="7" t="s">
        <v>17</v>
      </c>
      <c r="D18" s="4" t="s">
        <v>5</v>
      </c>
      <c r="E18" s="3">
        <f>207*2*0.15</f>
        <v>62.099999999999994</v>
      </c>
      <c r="F18" s="38"/>
      <c r="G18" s="38">
        <f t="shared" ref="G18:G23" si="1">F18*E18</f>
        <v>0</v>
      </c>
      <c r="H18" s="20" t="s">
        <v>27</v>
      </c>
    </row>
    <row r="19" spans="2:8" ht="15" customHeight="1" x14ac:dyDescent="0.25">
      <c r="B19" s="19">
        <v>3</v>
      </c>
      <c r="C19" s="7" t="s">
        <v>18</v>
      </c>
      <c r="D19" s="4" t="s">
        <v>5</v>
      </c>
      <c r="E19" s="3">
        <f>207*1.5*0.1</f>
        <v>31.05</v>
      </c>
      <c r="F19" s="38"/>
      <c r="G19" s="38">
        <f t="shared" si="1"/>
        <v>0</v>
      </c>
      <c r="H19" s="20" t="s">
        <v>28</v>
      </c>
    </row>
    <row r="20" spans="2:8" ht="15" customHeight="1" x14ac:dyDescent="0.25">
      <c r="B20" s="19">
        <v>4</v>
      </c>
      <c r="C20" s="7" t="s">
        <v>14</v>
      </c>
      <c r="D20" s="4" t="s">
        <v>6</v>
      </c>
      <c r="E20" s="3">
        <f>207*1.5</f>
        <v>310.5</v>
      </c>
      <c r="F20" s="38"/>
      <c r="G20" s="38">
        <f t="shared" si="1"/>
        <v>0</v>
      </c>
      <c r="H20" s="20" t="s">
        <v>23</v>
      </c>
    </row>
    <row r="21" spans="2:8" ht="15" customHeight="1" x14ac:dyDescent="0.25">
      <c r="B21" s="19">
        <v>5</v>
      </c>
      <c r="C21" s="7" t="s">
        <v>25</v>
      </c>
      <c r="D21" s="4" t="s">
        <v>6</v>
      </c>
      <c r="E21" s="3">
        <f>207*1.5</f>
        <v>310.5</v>
      </c>
      <c r="F21" s="38"/>
      <c r="G21" s="38">
        <f t="shared" si="1"/>
        <v>0</v>
      </c>
      <c r="H21" s="18" t="s">
        <v>15</v>
      </c>
    </row>
    <row r="22" spans="2:8" ht="15" customHeight="1" x14ac:dyDescent="0.25">
      <c r="B22" s="19">
        <v>6</v>
      </c>
      <c r="C22" s="7" t="s">
        <v>16</v>
      </c>
      <c r="D22" s="4" t="s">
        <v>6</v>
      </c>
      <c r="E22" s="3">
        <f>207*1.5</f>
        <v>310.5</v>
      </c>
      <c r="F22" s="38"/>
      <c r="G22" s="38">
        <f t="shared" si="1"/>
        <v>0</v>
      </c>
      <c r="H22" s="20" t="s">
        <v>23</v>
      </c>
    </row>
    <row r="23" spans="2:8" ht="15" customHeight="1" x14ac:dyDescent="0.25">
      <c r="B23" s="19">
        <v>7</v>
      </c>
      <c r="C23" s="7" t="s">
        <v>49</v>
      </c>
      <c r="D23" s="4" t="s">
        <v>7</v>
      </c>
      <c r="E23" s="3">
        <v>207</v>
      </c>
      <c r="F23" s="38"/>
      <c r="G23" s="38">
        <f t="shared" si="1"/>
        <v>0</v>
      </c>
      <c r="H23" s="18" t="s">
        <v>10</v>
      </c>
    </row>
    <row r="24" spans="2:8" ht="15.75" customHeight="1" x14ac:dyDescent="0.25">
      <c r="B24" s="67" t="s">
        <v>66</v>
      </c>
      <c r="C24" s="68"/>
      <c r="D24" s="68"/>
      <c r="E24" s="68"/>
      <c r="F24" s="68"/>
      <c r="G24" s="68"/>
      <c r="H24" s="69"/>
    </row>
    <row r="25" spans="2:8" ht="15.75" customHeight="1" thickBot="1" x14ac:dyDescent="0.3">
      <c r="B25" s="31">
        <v>1</v>
      </c>
      <c r="C25" s="27" t="s">
        <v>51</v>
      </c>
      <c r="D25" s="51" t="s">
        <v>30</v>
      </c>
      <c r="E25" s="52">
        <v>1</v>
      </c>
      <c r="F25" s="53"/>
      <c r="G25" s="53">
        <f>F25*E25</f>
        <v>0</v>
      </c>
      <c r="H25" s="54"/>
    </row>
    <row r="26" spans="2:8" ht="15.75" customHeight="1" x14ac:dyDescent="0.25">
      <c r="B26" s="12" t="s">
        <v>53</v>
      </c>
      <c r="C26" s="65" t="s">
        <v>52</v>
      </c>
      <c r="D26" s="65"/>
      <c r="E26" s="65"/>
      <c r="F26" s="65"/>
      <c r="G26" s="65"/>
      <c r="H26" s="66"/>
    </row>
    <row r="27" spans="2:8" ht="15.75" customHeight="1" x14ac:dyDescent="0.25">
      <c r="B27" s="13">
        <v>1</v>
      </c>
      <c r="C27" s="7" t="s">
        <v>29</v>
      </c>
      <c r="D27" s="4" t="s">
        <v>30</v>
      </c>
      <c r="E27" s="4">
        <v>7</v>
      </c>
      <c r="F27" s="38"/>
      <c r="G27" s="38">
        <f>F27*E27</f>
        <v>0</v>
      </c>
      <c r="H27" s="14" t="s">
        <v>31</v>
      </c>
    </row>
    <row r="28" spans="2:8" ht="15.75" customHeight="1" x14ac:dyDescent="0.25">
      <c r="B28" s="15">
        <v>2</v>
      </c>
      <c r="C28" s="8" t="s">
        <v>32</v>
      </c>
      <c r="D28" s="4" t="s">
        <v>30</v>
      </c>
      <c r="E28" s="5">
        <v>7</v>
      </c>
      <c r="F28" s="38"/>
      <c r="G28" s="38">
        <f t="shared" ref="G28:G31" si="2">F28*E28</f>
        <v>0</v>
      </c>
      <c r="H28" s="16" t="s">
        <v>33</v>
      </c>
    </row>
    <row r="29" spans="2:8" ht="15.75" customHeight="1" x14ac:dyDescent="0.25">
      <c r="B29" s="15">
        <v>3</v>
      </c>
      <c r="C29" s="8" t="s">
        <v>34</v>
      </c>
      <c r="D29" s="4" t="s">
        <v>30</v>
      </c>
      <c r="E29" s="5">
        <v>7</v>
      </c>
      <c r="F29" s="38"/>
      <c r="G29" s="38">
        <f t="shared" si="2"/>
        <v>0</v>
      </c>
      <c r="H29" s="16" t="s">
        <v>33</v>
      </c>
    </row>
    <row r="30" spans="2:8" ht="15.75" customHeight="1" x14ac:dyDescent="0.25">
      <c r="B30" s="15">
        <v>4</v>
      </c>
      <c r="C30" s="8" t="s">
        <v>57</v>
      </c>
      <c r="D30" s="4" t="s">
        <v>30</v>
      </c>
      <c r="E30" s="5">
        <v>7</v>
      </c>
      <c r="F30" s="38"/>
      <c r="G30" s="38">
        <f t="shared" si="2"/>
        <v>0</v>
      </c>
      <c r="H30" s="16" t="s">
        <v>33</v>
      </c>
    </row>
    <row r="31" spans="2:8" ht="15.75" customHeight="1" x14ac:dyDescent="0.25">
      <c r="B31" s="15">
        <v>5</v>
      </c>
      <c r="C31" s="8" t="s">
        <v>35</v>
      </c>
      <c r="D31" s="5" t="s">
        <v>36</v>
      </c>
      <c r="E31" s="5">
        <v>300</v>
      </c>
      <c r="F31" s="38"/>
      <c r="G31" s="38">
        <f t="shared" si="2"/>
        <v>0</v>
      </c>
      <c r="H31" s="16" t="s">
        <v>33</v>
      </c>
    </row>
    <row r="32" spans="2:8" ht="15.75" customHeight="1" x14ac:dyDescent="0.25">
      <c r="B32" s="15">
        <v>6</v>
      </c>
      <c r="C32" s="8" t="s">
        <v>37</v>
      </c>
      <c r="D32" s="5" t="s">
        <v>5</v>
      </c>
      <c r="E32" s="6">
        <v>63.2</v>
      </c>
      <c r="F32" s="38"/>
      <c r="G32" s="38">
        <f t="shared" ref="G32:G36" si="3">F32*E32</f>
        <v>0</v>
      </c>
      <c r="H32" s="16" t="s">
        <v>38</v>
      </c>
    </row>
    <row r="33" spans="2:8" ht="15.75" customHeight="1" x14ac:dyDescent="0.25">
      <c r="B33" s="15">
        <v>7</v>
      </c>
      <c r="C33" s="8" t="s">
        <v>39</v>
      </c>
      <c r="D33" s="5" t="s">
        <v>36</v>
      </c>
      <c r="E33" s="5">
        <v>300</v>
      </c>
      <c r="F33" s="38"/>
      <c r="G33" s="38">
        <f t="shared" si="3"/>
        <v>0</v>
      </c>
      <c r="H33" s="16" t="s">
        <v>33</v>
      </c>
    </row>
    <row r="34" spans="2:8" ht="15.75" customHeight="1" x14ac:dyDescent="0.25">
      <c r="B34" s="15">
        <v>8</v>
      </c>
      <c r="C34" s="8" t="s">
        <v>40</v>
      </c>
      <c r="D34" s="5" t="s">
        <v>5</v>
      </c>
      <c r="E34" s="5">
        <v>1.5</v>
      </c>
      <c r="F34" s="38"/>
      <c r="G34" s="38">
        <f t="shared" si="3"/>
        <v>0</v>
      </c>
      <c r="H34" s="16" t="s">
        <v>41</v>
      </c>
    </row>
    <row r="35" spans="2:8" ht="15.75" customHeight="1" x14ac:dyDescent="0.25">
      <c r="B35" s="15">
        <v>9</v>
      </c>
      <c r="C35" s="8" t="s">
        <v>42</v>
      </c>
      <c r="D35" s="5" t="s">
        <v>30</v>
      </c>
      <c r="E35" s="5">
        <v>7</v>
      </c>
      <c r="F35" s="38"/>
      <c r="G35" s="38">
        <f t="shared" si="3"/>
        <v>0</v>
      </c>
      <c r="H35" s="16" t="s">
        <v>43</v>
      </c>
    </row>
    <row r="36" spans="2:8" ht="15.75" customHeight="1" x14ac:dyDescent="0.25">
      <c r="B36" s="15">
        <v>10</v>
      </c>
      <c r="C36" s="8" t="s">
        <v>44</v>
      </c>
      <c r="D36" s="5" t="s">
        <v>5</v>
      </c>
      <c r="E36" s="6">
        <v>15</v>
      </c>
      <c r="F36" s="38"/>
      <c r="G36" s="38">
        <f t="shared" si="3"/>
        <v>0</v>
      </c>
      <c r="H36" s="14" t="s">
        <v>45</v>
      </c>
    </row>
    <row r="37" spans="2:8" ht="15.75" customHeight="1" thickBot="1" x14ac:dyDescent="0.3">
      <c r="B37" s="47"/>
      <c r="C37" s="49"/>
      <c r="D37" s="48"/>
      <c r="E37" s="44"/>
      <c r="F37" s="45" t="s">
        <v>68</v>
      </c>
      <c r="G37" s="46">
        <f>SUM(G8:G15)+SUM(G17:G23)+G25+SUM(G27:G36)</f>
        <v>0</v>
      </c>
      <c r="H37" s="33" t="s">
        <v>74</v>
      </c>
    </row>
    <row r="38" spans="2:8" ht="15.75" customHeight="1" thickBot="1" x14ac:dyDescent="0.3"/>
    <row r="39" spans="2:8" ht="15.75" customHeight="1" thickBot="1" x14ac:dyDescent="0.3">
      <c r="B39" s="62" t="s">
        <v>56</v>
      </c>
      <c r="C39" s="63"/>
      <c r="D39" s="63"/>
      <c r="E39" s="63"/>
      <c r="F39" s="63"/>
      <c r="G39" s="63"/>
      <c r="H39" s="64"/>
    </row>
    <row r="40" spans="2:8" ht="15.75" customHeight="1" x14ac:dyDescent="0.25">
      <c r="B40" s="12" t="s">
        <v>50</v>
      </c>
      <c r="C40" s="65" t="s">
        <v>77</v>
      </c>
      <c r="D40" s="65"/>
      <c r="E40" s="65"/>
      <c r="F40" s="65"/>
      <c r="G40" s="65"/>
      <c r="H40" s="66"/>
    </row>
    <row r="41" spans="2:8" ht="15.75" customHeight="1" x14ac:dyDescent="0.25">
      <c r="B41" s="19">
        <v>1</v>
      </c>
      <c r="C41" s="7" t="s">
        <v>8</v>
      </c>
      <c r="D41" s="1" t="s">
        <v>5</v>
      </c>
      <c r="E41" s="43">
        <f>1299.2*0.67</f>
        <v>870.46400000000006</v>
      </c>
      <c r="F41" s="40"/>
      <c r="G41" s="40">
        <f>F41*E41</f>
        <v>0</v>
      </c>
      <c r="H41" s="21" t="s">
        <v>58</v>
      </c>
    </row>
    <row r="42" spans="2:8" ht="15.75" customHeight="1" x14ac:dyDescent="0.25">
      <c r="B42" s="19">
        <v>2</v>
      </c>
      <c r="C42" s="7" t="s">
        <v>69</v>
      </c>
      <c r="D42" s="1" t="s">
        <v>5</v>
      </c>
      <c r="E42" s="43">
        <f>1299.2*0.4</f>
        <v>519.68000000000006</v>
      </c>
      <c r="F42" s="40"/>
      <c r="G42" s="40">
        <f t="shared" ref="G42:G49" si="4">F42*E42</f>
        <v>0</v>
      </c>
      <c r="H42" s="22" t="s">
        <v>70</v>
      </c>
    </row>
    <row r="43" spans="2:8" ht="15.75" customHeight="1" x14ac:dyDescent="0.25">
      <c r="B43" s="19">
        <v>3</v>
      </c>
      <c r="C43" s="7" t="s">
        <v>12</v>
      </c>
      <c r="D43" s="1" t="s">
        <v>5</v>
      </c>
      <c r="E43" s="43">
        <f>1299.2*0.3</f>
        <v>389.76</v>
      </c>
      <c r="F43" s="40"/>
      <c r="G43" s="40">
        <f t="shared" si="4"/>
        <v>0</v>
      </c>
      <c r="H43" s="22" t="s">
        <v>59</v>
      </c>
    </row>
    <row r="44" spans="2:8" ht="15.75" customHeight="1" x14ac:dyDescent="0.25">
      <c r="B44" s="19">
        <v>4</v>
      </c>
      <c r="C44" s="7" t="s">
        <v>60</v>
      </c>
      <c r="D44" s="1" t="s">
        <v>5</v>
      </c>
      <c r="E44" s="43">
        <f>1280*0.33</f>
        <v>422.40000000000003</v>
      </c>
      <c r="F44" s="40"/>
      <c r="G44" s="40">
        <f>F44*E44</f>
        <v>0</v>
      </c>
      <c r="H44" s="22" t="s">
        <v>61</v>
      </c>
    </row>
    <row r="45" spans="2:8" ht="15.75" customHeight="1" x14ac:dyDescent="0.25">
      <c r="B45" s="19">
        <v>5</v>
      </c>
      <c r="C45" s="7" t="s">
        <v>14</v>
      </c>
      <c r="D45" s="1" t="s">
        <v>6</v>
      </c>
      <c r="E45" s="2">
        <v>1280</v>
      </c>
      <c r="F45" s="40"/>
      <c r="G45" s="40">
        <f t="shared" si="4"/>
        <v>0</v>
      </c>
      <c r="H45" s="22" t="s">
        <v>23</v>
      </c>
    </row>
    <row r="46" spans="2:8" ht="15.75" customHeight="1" x14ac:dyDescent="0.25">
      <c r="B46" s="19">
        <v>6</v>
      </c>
      <c r="C46" s="7" t="s">
        <v>25</v>
      </c>
      <c r="D46" s="1" t="s">
        <v>6</v>
      </c>
      <c r="E46" s="2">
        <v>1280</v>
      </c>
      <c r="F46" s="40"/>
      <c r="G46" s="40">
        <f t="shared" si="4"/>
        <v>0</v>
      </c>
      <c r="H46" s="21" t="s">
        <v>38</v>
      </c>
    </row>
    <row r="47" spans="2:8" ht="15.75" customHeight="1" x14ac:dyDescent="0.25">
      <c r="B47" s="19">
        <v>7</v>
      </c>
      <c r="C47" s="7" t="s">
        <v>16</v>
      </c>
      <c r="D47" s="1" t="s">
        <v>6</v>
      </c>
      <c r="E47" s="2">
        <v>1280</v>
      </c>
      <c r="F47" s="40"/>
      <c r="G47" s="40">
        <f t="shared" si="4"/>
        <v>0</v>
      </c>
      <c r="H47" s="22" t="s">
        <v>23</v>
      </c>
    </row>
    <row r="48" spans="2:8" ht="15.75" customHeight="1" x14ac:dyDescent="0.25">
      <c r="B48" s="19">
        <v>8</v>
      </c>
      <c r="C48" s="7" t="s">
        <v>63</v>
      </c>
      <c r="D48" s="1" t="s">
        <v>7</v>
      </c>
      <c r="E48" s="2">
        <v>70</v>
      </c>
      <c r="F48" s="40"/>
      <c r="G48" s="40">
        <f t="shared" si="4"/>
        <v>0</v>
      </c>
      <c r="H48" s="21" t="s">
        <v>23</v>
      </c>
    </row>
    <row r="49" spans="2:8" ht="15.75" customHeight="1" x14ac:dyDescent="0.25">
      <c r="B49" s="19">
        <v>9</v>
      </c>
      <c r="C49" s="7" t="s">
        <v>62</v>
      </c>
      <c r="D49" s="1" t="s">
        <v>7</v>
      </c>
      <c r="E49" s="2">
        <v>150</v>
      </c>
      <c r="F49" s="40"/>
      <c r="G49" s="40">
        <f t="shared" si="4"/>
        <v>0</v>
      </c>
      <c r="H49" s="21" t="s">
        <v>23</v>
      </c>
    </row>
    <row r="50" spans="2:8" ht="15.75" customHeight="1" thickBot="1" x14ac:dyDescent="0.3">
      <c r="B50" s="47"/>
      <c r="C50" s="49"/>
      <c r="D50" s="50"/>
      <c r="E50" s="48"/>
      <c r="F50" s="45" t="s">
        <v>71</v>
      </c>
      <c r="G50" s="46">
        <f>SUM(G41:G49)</f>
        <v>0</v>
      </c>
      <c r="H50" s="33" t="s">
        <v>74</v>
      </c>
    </row>
    <row r="51" spans="2:8" ht="15.75" customHeight="1" thickBot="1" x14ac:dyDescent="0.3"/>
    <row r="52" spans="2:8" ht="15.75" customHeight="1" thickBot="1" x14ac:dyDescent="0.3">
      <c r="B52" s="62" t="s">
        <v>54</v>
      </c>
      <c r="C52" s="63"/>
      <c r="D52" s="63"/>
      <c r="E52" s="63"/>
      <c r="F52" s="63"/>
      <c r="G52" s="63"/>
      <c r="H52" s="64"/>
    </row>
    <row r="53" spans="2:8" ht="15.75" customHeight="1" x14ac:dyDescent="0.25">
      <c r="B53" s="12" t="s">
        <v>50</v>
      </c>
      <c r="C53" s="65" t="s">
        <v>64</v>
      </c>
      <c r="D53" s="65"/>
      <c r="E53" s="65"/>
      <c r="F53" s="65"/>
      <c r="G53" s="65"/>
      <c r="H53" s="66"/>
    </row>
    <row r="54" spans="2:8" ht="15.75" customHeight="1" x14ac:dyDescent="0.25">
      <c r="B54" s="15">
        <v>1</v>
      </c>
      <c r="C54" s="28" t="s">
        <v>76</v>
      </c>
      <c r="D54" s="1" t="s">
        <v>5</v>
      </c>
      <c r="E54" s="5">
        <v>1800</v>
      </c>
      <c r="F54" s="40"/>
      <c r="G54" s="40">
        <f t="shared" ref="G54" si="5">F54*E54</f>
        <v>0</v>
      </c>
      <c r="H54" s="22"/>
    </row>
    <row r="55" spans="2:8" ht="15.75" customHeight="1" x14ac:dyDescent="0.25">
      <c r="B55" s="15">
        <v>2</v>
      </c>
      <c r="C55" s="28" t="s">
        <v>65</v>
      </c>
      <c r="D55" s="1" t="s">
        <v>7</v>
      </c>
      <c r="E55" s="5">
        <v>100</v>
      </c>
      <c r="F55" s="40"/>
      <c r="G55" s="40">
        <f t="shared" ref="G55" si="6">F55*E55</f>
        <v>0</v>
      </c>
      <c r="H55" s="22"/>
    </row>
    <row r="56" spans="2:8" ht="15.75" customHeight="1" thickBot="1" x14ac:dyDescent="0.3">
      <c r="B56" s="32"/>
      <c r="C56" s="55"/>
      <c r="D56" s="50"/>
      <c r="E56" s="48"/>
      <c r="F56" s="45" t="s">
        <v>72</v>
      </c>
      <c r="G56" s="46">
        <f>SUM(G54:G55)</f>
        <v>0</v>
      </c>
      <c r="H56" s="33" t="s">
        <v>74</v>
      </c>
    </row>
    <row r="57" spans="2:8" ht="21.75" customHeight="1" x14ac:dyDescent="0.25">
      <c r="E57" s="56"/>
      <c r="F57" s="41" t="s">
        <v>73</v>
      </c>
      <c r="G57" s="57">
        <f>G37+G50+G56</f>
        <v>0</v>
      </c>
      <c r="H57" s="58" t="s">
        <v>74</v>
      </c>
    </row>
    <row r="58" spans="2:8" ht="15.75" customHeight="1" x14ac:dyDescent="0.25">
      <c r="C58" s="42"/>
    </row>
    <row r="59" spans="2:8" ht="15.75" customHeight="1" x14ac:dyDescent="0.25"/>
    <row r="60" spans="2:8" ht="15.75" customHeight="1" x14ac:dyDescent="0.25"/>
    <row r="61" spans="2:8" ht="15.75" customHeight="1" x14ac:dyDescent="0.25"/>
    <row r="62" spans="2:8" ht="15.75" customHeight="1" x14ac:dyDescent="0.25"/>
    <row r="63" spans="2:8" ht="15.75" customHeight="1" x14ac:dyDescent="0.25"/>
    <row r="64" spans="2:8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</sheetData>
  <mergeCells count="11">
    <mergeCell ref="B2:H2"/>
    <mergeCell ref="B39:H39"/>
    <mergeCell ref="C40:H40"/>
    <mergeCell ref="B52:H52"/>
    <mergeCell ref="C53:H53"/>
    <mergeCell ref="B7:H7"/>
    <mergeCell ref="B3:H3"/>
    <mergeCell ref="B24:H24"/>
    <mergeCell ref="B16:H16"/>
    <mergeCell ref="C4:H4"/>
    <mergeCell ref="C26:H26"/>
  </mergeCells>
  <pageMargins left="0.25" right="0.25" top="0.75" bottom="0.75" header="0.3" footer="0.3"/>
  <pageSetup paperSize="9" scale="6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ANTEMASURATOARE</vt:lpstr>
      <vt:lpstr>ANTEMASURATOARE!Print_Area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Radu Bogateanu</cp:lastModifiedBy>
  <cp:lastPrinted>2023-11-01T11:14:15Z</cp:lastPrinted>
  <dcterms:created xsi:type="dcterms:W3CDTF">2006-09-16T00:00:00Z</dcterms:created>
  <dcterms:modified xsi:type="dcterms:W3CDTF">2023-11-01T12:25:24Z</dcterms:modified>
</cp:coreProperties>
</file>